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<sst xmlns="http://schemas.openxmlformats.org/spreadsheetml/2006/main" count="69" uniqueCount="26">
  <si>
    <t>тележка 1</t>
  </si>
  <si>
    <t>тележка 2</t>
  </si>
  <si>
    <t>утяжелитель</t>
  </si>
  <si>
    <t>крючок</t>
  </si>
  <si>
    <t>шайба 0</t>
  </si>
  <si>
    <t>шайба 2</t>
  </si>
  <si>
    <t>шайба 3</t>
  </si>
  <si>
    <t>p0</t>
  </si>
  <si>
    <t>p1</t>
  </si>
  <si>
    <t>p2</t>
  </si>
  <si>
    <t>v0</t>
  </si>
  <si>
    <t>v1</t>
  </si>
  <si>
    <t>v2</t>
  </si>
  <si>
    <t>б р</t>
  </si>
  <si>
    <t>б w</t>
  </si>
  <si>
    <t>x1</t>
  </si>
  <si>
    <t>x2</t>
  </si>
  <si>
    <t>t1</t>
  </si>
  <si>
    <t>t2</t>
  </si>
  <si>
    <t>a</t>
  </si>
  <si>
    <t>g</t>
  </si>
  <si>
    <t>T</t>
  </si>
  <si>
    <t>m</t>
  </si>
  <si>
    <t>V0</t>
  </si>
  <si>
    <t>V1</t>
  </si>
  <si>
    <t>V2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</si>
</sst>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J4" sqref="J4:N15"/>
    </sheetView>
  </sheetViews>
  <sheetFormatPr defaultColWidth="9.00390625" defaultRowHeight="12.75"/>
  <cols>
    <col min="1" max="2" width="9.375" style="1" bestFit="1" customWidth="1"/>
    <col min="3" max="3" width="11.75390625" style="1" bestFit="1" customWidth="1"/>
    <col min="4" max="16384" width="9.12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4" s="2" customFormat="1" ht="12.75">
      <c r="A2" s="2">
        <v>50.1</v>
      </c>
      <c r="B2" s="2">
        <v>51.2</v>
      </c>
      <c r="C2" s="2">
        <v>51.2</v>
      </c>
      <c r="D2" s="2">
        <v>2.23</v>
      </c>
      <c r="E2" s="2">
        <v>1.54</v>
      </c>
      <c r="F2" s="2">
        <v>2.92</v>
      </c>
      <c r="G2" s="2">
        <v>2.98</v>
      </c>
      <c r="J2" s="2">
        <v>50.1</v>
      </c>
      <c r="K2" s="2">
        <v>102.4</v>
      </c>
      <c r="L2" s="2">
        <v>51.2</v>
      </c>
      <c r="M2" s="2">
        <v>2.23</v>
      </c>
      <c r="N2" s="2">
        <v>1.54</v>
      </c>
    </row>
    <row r="3" ht="13.5" thickBot="1"/>
    <row r="4" spans="1:14" ht="13.5" thickBot="1">
      <c r="A4" s="1" t="s">
        <v>10</v>
      </c>
      <c r="B4" s="1" t="s">
        <v>11</v>
      </c>
      <c r="C4" s="1" t="s">
        <v>12</v>
      </c>
      <c r="J4" s="15" t="s">
        <v>23</v>
      </c>
      <c r="K4" s="16" t="s">
        <v>24</v>
      </c>
      <c r="L4" s="16" t="s">
        <v>25</v>
      </c>
      <c r="M4" s="22"/>
      <c r="N4" s="23"/>
    </row>
    <row r="5" spans="1:14" ht="12.75">
      <c r="A5" s="1">
        <v>0.43</v>
      </c>
      <c r="B5" s="1">
        <v>0</v>
      </c>
      <c r="C5" s="1">
        <v>0.37</v>
      </c>
      <c r="J5" s="13">
        <v>0.54</v>
      </c>
      <c r="K5" s="14">
        <v>-0.11</v>
      </c>
      <c r="L5" s="18">
        <v>0.3</v>
      </c>
      <c r="M5" s="21"/>
      <c r="N5" s="24"/>
    </row>
    <row r="6" spans="1:14" ht="12.75">
      <c r="A6" s="1">
        <v>0.51</v>
      </c>
      <c r="B6" s="1">
        <v>0</v>
      </c>
      <c r="C6" s="1">
        <v>0.41</v>
      </c>
      <c r="J6" s="7">
        <v>0.54</v>
      </c>
      <c r="K6" s="6">
        <v>-0.08</v>
      </c>
      <c r="L6" s="19">
        <v>0.28</v>
      </c>
      <c r="M6" s="21"/>
      <c r="N6" s="24"/>
    </row>
    <row r="7" spans="1:14" ht="12.75">
      <c r="A7" s="1">
        <v>0.54</v>
      </c>
      <c r="B7" s="1">
        <v>0</v>
      </c>
      <c r="C7" s="1">
        <v>0.42</v>
      </c>
      <c r="J7" s="7">
        <v>0.44</v>
      </c>
      <c r="K7" s="6">
        <v>-0.11</v>
      </c>
      <c r="L7" s="19">
        <v>0.31</v>
      </c>
      <c r="M7" s="21"/>
      <c r="N7" s="24"/>
    </row>
    <row r="8" spans="1:14" ht="12.75">
      <c r="A8" s="1">
        <v>0.56</v>
      </c>
      <c r="B8" s="1">
        <v>0</v>
      </c>
      <c r="C8" s="1">
        <v>0.45</v>
      </c>
      <c r="G8" s="3"/>
      <c r="J8" s="7">
        <v>0.62</v>
      </c>
      <c r="K8" s="6">
        <v>-0.1</v>
      </c>
      <c r="L8" s="19">
        <v>0.3</v>
      </c>
      <c r="M8" s="21"/>
      <c r="N8" s="24"/>
    </row>
    <row r="9" spans="1:14" ht="13.5" thickBot="1">
      <c r="A9" s="1">
        <v>0.59</v>
      </c>
      <c r="B9" s="1">
        <v>0</v>
      </c>
      <c r="C9" s="1">
        <v>0.45</v>
      </c>
      <c r="J9" s="25">
        <v>0.53</v>
      </c>
      <c r="K9" s="26">
        <v>-0.07</v>
      </c>
      <c r="L9" s="20">
        <v>0.27</v>
      </c>
      <c r="M9" s="21"/>
      <c r="N9" s="24"/>
    </row>
    <row r="10" spans="1:14" ht="13.5" thickBot="1">
      <c r="A10" s="1" t="s">
        <v>7</v>
      </c>
      <c r="B10" s="1" t="s">
        <v>8</v>
      </c>
      <c r="C10" s="1" t="s">
        <v>9</v>
      </c>
      <c r="D10" s="1" t="s">
        <v>13</v>
      </c>
      <c r="E10" s="1" t="s">
        <v>14</v>
      </c>
      <c r="J10" s="15" t="s">
        <v>7</v>
      </c>
      <c r="K10" s="16" t="s">
        <v>8</v>
      </c>
      <c r="L10" s="16" t="s">
        <v>9</v>
      </c>
      <c r="M10" s="16" t="s">
        <v>13</v>
      </c>
      <c r="N10" s="17" t="s">
        <v>14</v>
      </c>
    </row>
    <row r="11" spans="1:14" s="2" customFormat="1" ht="12.75">
      <c r="A11" s="2">
        <f>A$2*A5</f>
        <v>21.543</v>
      </c>
      <c r="B11" s="2">
        <v>0</v>
      </c>
      <c r="C11" s="2">
        <f>$B$2*C5</f>
        <v>18.944</v>
      </c>
      <c r="D11" s="2">
        <f>1-C11/A11</f>
        <v>0.12064243605811631</v>
      </c>
      <c r="E11" s="2">
        <f>1-(B$2*C5^2)/(A$2*A5^2)</f>
        <v>0.2433434914918674</v>
      </c>
      <c r="J11" s="27">
        <f>J$2*J5</f>
        <v>27.054000000000002</v>
      </c>
      <c r="K11" s="28">
        <f>K$2*K5</f>
        <v>-11.264000000000001</v>
      </c>
      <c r="L11" s="28">
        <f>K$2*L5</f>
        <v>30.72</v>
      </c>
      <c r="M11" s="28">
        <f>1-(L11+K11)/J11</f>
        <v>0.2808457159754567</v>
      </c>
      <c r="N11" s="29">
        <f>1-(J$2*K5^2+K$2*L5^2)/(J$2*J5^2)</f>
        <v>0.32766770984779414</v>
      </c>
    </row>
    <row r="12" spans="1:14" s="2" customFormat="1" ht="12.75">
      <c r="A12" s="2">
        <f>A$2*A6</f>
        <v>25.551000000000002</v>
      </c>
      <c r="B12" s="2">
        <v>0</v>
      </c>
      <c r="C12" s="2">
        <f>$B$2*C6</f>
        <v>20.992</v>
      </c>
      <c r="D12" s="2">
        <f>1-C12/A12</f>
        <v>0.17842745880787447</v>
      </c>
      <c r="E12" s="2">
        <f>1-(B$2*C6^2)/(A$2*A6^2)</f>
        <v>0.3395201139435854</v>
      </c>
      <c r="J12" s="8">
        <f aca="true" t="shared" si="0" ref="J12:K15">J$2*J6</f>
        <v>27.054000000000002</v>
      </c>
      <c r="K12" s="5">
        <f t="shared" si="0"/>
        <v>-8.192</v>
      </c>
      <c r="L12" s="5">
        <f>K$2*L6</f>
        <v>28.672000000000004</v>
      </c>
      <c r="M12" s="5">
        <f>1-(L12+K12)/J12</f>
        <v>0.24299549050048042</v>
      </c>
      <c r="N12" s="9">
        <f>1-(J$2*K6^2+K$2*L6^2)/(J$2*J6^2)</f>
        <v>0.4285229267117343</v>
      </c>
    </row>
    <row r="13" spans="1:14" s="2" customFormat="1" ht="12.75">
      <c r="A13" s="2">
        <f>A$2*A7</f>
        <v>27.054000000000002</v>
      </c>
      <c r="B13" s="2">
        <v>0</v>
      </c>
      <c r="C13" s="2">
        <f>$B$2*C7</f>
        <v>21.504</v>
      </c>
      <c r="D13" s="2">
        <f>1-C13/A13</f>
        <v>0.20514526502550456</v>
      </c>
      <c r="E13" s="2">
        <f>1-(B$2*C7^2)/(A$2*A7^2)</f>
        <v>0.38177965057539254</v>
      </c>
      <c r="J13" s="8">
        <f>J$2*J7</f>
        <v>22.044</v>
      </c>
      <c r="K13" s="5">
        <f>K$2*K7</f>
        <v>-11.264000000000001</v>
      </c>
      <c r="L13" s="5">
        <f>K$2*L7</f>
        <v>31.744</v>
      </c>
      <c r="M13" s="5">
        <f>1-(L13+K13)/J13</f>
        <v>0.07094901106877172</v>
      </c>
      <c r="N13" s="9">
        <f>1-(J$2*K7^2+K$2*L7^2)/(J$2*J7^2)</f>
        <v>-0.0770659095033075</v>
      </c>
    </row>
    <row r="14" spans="1:14" s="2" customFormat="1" ht="12.75">
      <c r="A14" s="2">
        <f>A$2*A8</f>
        <v>28.056000000000004</v>
      </c>
      <c r="B14" s="2">
        <v>0</v>
      </c>
      <c r="C14" s="2">
        <f>$B$2*C8</f>
        <v>23.040000000000003</v>
      </c>
      <c r="D14" s="2">
        <f>1-C14/A14</f>
        <v>0.1787852865697177</v>
      </c>
      <c r="E14" s="2">
        <f>1-(B$2*C8^2)/(A$2*A8^2)</f>
        <v>0.34009531956495176</v>
      </c>
      <c r="J14" s="8">
        <f t="shared" si="0"/>
        <v>31.062</v>
      </c>
      <c r="K14" s="5">
        <f t="shared" si="0"/>
        <v>-10.240000000000002</v>
      </c>
      <c r="L14" s="5">
        <f>K$2*L8</f>
        <v>30.72</v>
      </c>
      <c r="M14" s="5">
        <f>1-(L14+K14)/J14</f>
        <v>0.3406734917262251</v>
      </c>
      <c r="N14" s="9">
        <f>1-(J$2*K8^2+K$2*L8^2)/(J$2*J8^2)</f>
        <v>0.4954419984173174</v>
      </c>
    </row>
    <row r="15" spans="1:14" s="2" customFormat="1" ht="13.5" thickBot="1">
      <c r="A15" s="2">
        <f>A$2*A9</f>
        <v>29.559</v>
      </c>
      <c r="B15" s="2">
        <v>0</v>
      </c>
      <c r="C15" s="2">
        <f>$B$2*C9</f>
        <v>23.040000000000003</v>
      </c>
      <c r="D15" s="2">
        <f>1-C15/A15</f>
        <v>0.22054196691363026</v>
      </c>
      <c r="E15" s="2">
        <f>1-(B$2*C9^2)/(A$2*A9^2)</f>
        <v>0.40549811035785344</v>
      </c>
      <c r="J15" s="10">
        <f t="shared" si="0"/>
        <v>26.553</v>
      </c>
      <c r="K15" s="11">
        <f t="shared" si="0"/>
        <v>-7.168000000000001</v>
      </c>
      <c r="L15" s="11">
        <f>K$2*L9</f>
        <v>27.648000000000003</v>
      </c>
      <c r="M15" s="11">
        <f>1-(L15+K15)/J15</f>
        <v>0.22871238654765924</v>
      </c>
      <c r="N15" s="12">
        <f>1-(J$2*K9^2+K$2*L9^2)/(J$2*J9^2)</f>
        <v>0.45211392807123385</v>
      </c>
    </row>
    <row r="16" ht="12.75">
      <c r="D16" s="2">
        <f>SUM(D11:D15)</f>
        <v>0.9035424133748433</v>
      </c>
    </row>
    <row r="19" spans="1:5" ht="12.75">
      <c r="A19" s="2">
        <v>101.3</v>
      </c>
      <c r="B19" s="2">
        <v>51.2</v>
      </c>
      <c r="C19" s="2">
        <v>51.2</v>
      </c>
      <c r="D19" s="2">
        <v>2.23</v>
      </c>
      <c r="E19" s="2">
        <v>1.54</v>
      </c>
    </row>
    <row r="21" spans="1:3" ht="12.75">
      <c r="A21" s="1" t="s">
        <v>10</v>
      </c>
      <c r="B21" s="1" t="s">
        <v>11</v>
      </c>
      <c r="C21" s="1" t="s">
        <v>12</v>
      </c>
    </row>
    <row r="22" spans="1:3" ht="12.75">
      <c r="A22" s="1">
        <v>0.38</v>
      </c>
      <c r="B22" s="1">
        <v>0</v>
      </c>
      <c r="C22" s="1">
        <v>0.25</v>
      </c>
    </row>
    <row r="23" spans="1:3" ht="12.75">
      <c r="A23" s="1">
        <v>0.38</v>
      </c>
      <c r="B23" s="1">
        <v>0</v>
      </c>
      <c r="C23" s="1">
        <v>0.25</v>
      </c>
    </row>
    <row r="24" spans="1:3" ht="12.75">
      <c r="A24" s="1">
        <v>0.35</v>
      </c>
      <c r="B24" s="1">
        <v>0</v>
      </c>
      <c r="C24" s="1">
        <v>0.23</v>
      </c>
    </row>
    <row r="25" spans="1:3" ht="12.75">
      <c r="A25" s="1">
        <v>0.35</v>
      </c>
      <c r="B25" s="1">
        <v>0</v>
      </c>
      <c r="C25" s="1">
        <v>0.24</v>
      </c>
    </row>
    <row r="26" spans="1:3" ht="12.75">
      <c r="A26" s="1">
        <v>0.41</v>
      </c>
      <c r="B26" s="1">
        <v>0</v>
      </c>
      <c r="C26" s="1">
        <v>0.28</v>
      </c>
    </row>
    <row r="27" spans="1:5" ht="12.75">
      <c r="A27" s="1" t="s">
        <v>7</v>
      </c>
      <c r="B27" s="1" t="s">
        <v>8</v>
      </c>
      <c r="C27" s="1" t="s">
        <v>9</v>
      </c>
      <c r="D27" s="1" t="s">
        <v>13</v>
      </c>
      <c r="E27" s="1" t="s">
        <v>14</v>
      </c>
    </row>
    <row r="28" spans="1:5" ht="12.75">
      <c r="A28" s="2">
        <f>A$19*A22</f>
        <v>38.494</v>
      </c>
      <c r="B28" s="2">
        <f>B$19*B22</f>
        <v>0</v>
      </c>
      <c r="C28" s="2">
        <f>B$19*C22</f>
        <v>12.8</v>
      </c>
      <c r="D28" s="2">
        <f>1-(C28+B28)/A28</f>
        <v>0.6674806463344937</v>
      </c>
      <c r="E28" s="2">
        <f>1-(A$19*B22^2+B$19*C22^2)/(A$19*A22^2)</f>
        <v>0.7812372673253247</v>
      </c>
    </row>
    <row r="29" spans="1:5" ht="12.75">
      <c r="A29" s="2">
        <f aca="true" t="shared" si="1" ref="A29:B32">A$19*A23</f>
        <v>38.494</v>
      </c>
      <c r="B29" s="2">
        <f>B$19*B23</f>
        <v>0</v>
      </c>
      <c r="C29" s="2">
        <f>B$19*C23</f>
        <v>12.8</v>
      </c>
      <c r="D29" s="2">
        <f>1-(C29+B29)/A29</f>
        <v>0.6674806463344937</v>
      </c>
      <c r="E29" s="2">
        <f>1-(A$19*B23^2+B$19*C23^2)/(A$19*A23^2)</f>
        <v>0.7812372673253247</v>
      </c>
    </row>
    <row r="30" spans="1:5" ht="12.75">
      <c r="A30" s="2">
        <f t="shared" si="1"/>
        <v>35.455</v>
      </c>
      <c r="B30" s="2">
        <f t="shared" si="1"/>
        <v>0</v>
      </c>
      <c r="C30" s="2">
        <f>B$19*C24</f>
        <v>11.776000000000002</v>
      </c>
      <c r="D30" s="2">
        <f>1-(C30+B30)/A30</f>
        <v>0.6678606684529684</v>
      </c>
      <c r="E30" s="2">
        <f>1-(A$19*B24^2+B$19*C24^2)/(A$19*A24^2)</f>
        <v>0.781737010697665</v>
      </c>
    </row>
    <row r="31" spans="1:5" ht="12.75">
      <c r="A31" s="2">
        <f t="shared" si="1"/>
        <v>35.455</v>
      </c>
      <c r="B31" s="2">
        <f t="shared" si="1"/>
        <v>0</v>
      </c>
      <c r="C31" s="2">
        <f>B$19*C25</f>
        <v>12.288</v>
      </c>
      <c r="D31" s="2">
        <f>1-(C31+B31)/A31</f>
        <v>0.6534198279509237</v>
      </c>
      <c r="E31" s="2">
        <f>1-(A$19*B25^2+B$19*C25^2)/(A$19*A25^2)</f>
        <v>0.7623450248806334</v>
      </c>
    </row>
    <row r="32" spans="1:5" ht="12.75">
      <c r="A32" s="2">
        <f t="shared" si="1"/>
        <v>41.532999999999994</v>
      </c>
      <c r="B32" s="2">
        <f t="shared" si="1"/>
        <v>0</v>
      </c>
      <c r="C32" s="2">
        <f>B$19*C26</f>
        <v>14.336000000000002</v>
      </c>
      <c r="D32" s="2">
        <f>1-(C32+B32)/A32</f>
        <v>0.654828690438928</v>
      </c>
      <c r="E32" s="2">
        <f>1-(A$19*B26^2+B$19*C26^2)/(A$19*A26^2)</f>
        <v>0.7642732520070727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6384" width="9.125" style="3" customWidth="1"/>
  </cols>
  <sheetData>
    <row r="1" spans="1:17" ht="12.75">
      <c r="A1" s="4">
        <v>51.8</v>
      </c>
      <c r="B1" s="4">
        <v>52.9</v>
      </c>
      <c r="C1" s="4"/>
      <c r="D1" s="4"/>
      <c r="E1" s="4"/>
      <c r="G1" s="4">
        <v>103</v>
      </c>
      <c r="H1" s="4">
        <v>52.9</v>
      </c>
      <c r="I1" s="4"/>
      <c r="J1" s="4"/>
      <c r="K1" s="4"/>
      <c r="M1" s="4">
        <v>51.8</v>
      </c>
      <c r="N1" s="4">
        <v>104.1</v>
      </c>
      <c r="O1" s="4"/>
      <c r="P1" s="4"/>
      <c r="Q1" s="4"/>
    </row>
    <row r="3" spans="1:14" ht="12.75">
      <c r="A3" s="3" t="s">
        <v>10</v>
      </c>
      <c r="B3" s="3" t="s">
        <v>11</v>
      </c>
      <c r="G3" s="3" t="s">
        <v>10</v>
      </c>
      <c r="H3" s="3" t="s">
        <v>11</v>
      </c>
      <c r="M3" s="3" t="s">
        <v>10</v>
      </c>
      <c r="N3" s="3" t="s">
        <v>11</v>
      </c>
    </row>
    <row r="4" spans="1:14" ht="12.75">
      <c r="A4" s="3">
        <v>0.49</v>
      </c>
      <c r="B4" s="3">
        <v>0.2</v>
      </c>
      <c r="G4" s="3">
        <v>0.38</v>
      </c>
      <c r="H4" s="3">
        <v>0.15</v>
      </c>
      <c r="M4" s="3">
        <v>0.56</v>
      </c>
      <c r="N4" s="3">
        <v>0.16</v>
      </c>
    </row>
    <row r="5" spans="1:14" ht="12.75">
      <c r="A5" s="3">
        <v>0.51</v>
      </c>
      <c r="B5" s="3">
        <v>0.21</v>
      </c>
      <c r="G5" s="3">
        <v>0.38</v>
      </c>
      <c r="H5" s="3">
        <v>0.15</v>
      </c>
      <c r="M5" s="3">
        <v>0.56</v>
      </c>
      <c r="N5" s="3">
        <v>0.15</v>
      </c>
    </row>
    <row r="6" spans="1:14" ht="12.75">
      <c r="A6" s="3">
        <v>0.52</v>
      </c>
      <c r="B6" s="3">
        <v>0.2</v>
      </c>
      <c r="G6" s="3">
        <v>0.35</v>
      </c>
      <c r="H6" s="3">
        <v>0.14</v>
      </c>
      <c r="M6" s="3">
        <v>0.55</v>
      </c>
      <c r="N6" s="3">
        <v>0.13</v>
      </c>
    </row>
    <row r="7" spans="1:14" ht="12.75">
      <c r="A7" s="3">
        <v>0.51</v>
      </c>
      <c r="B7" s="3">
        <v>0.19</v>
      </c>
      <c r="G7" s="3">
        <v>0.35</v>
      </c>
      <c r="H7" s="3">
        <v>0.15</v>
      </c>
      <c r="M7" s="3">
        <v>0.57</v>
      </c>
      <c r="N7" s="3">
        <v>0.12</v>
      </c>
    </row>
    <row r="8" spans="1:14" ht="12.75">
      <c r="A8" s="3">
        <v>0.53</v>
      </c>
      <c r="B8" s="3">
        <v>0.21</v>
      </c>
      <c r="G8" s="3">
        <v>0.41</v>
      </c>
      <c r="H8" s="3">
        <v>0.22</v>
      </c>
      <c r="M8" s="3">
        <v>0.56</v>
      </c>
      <c r="N8" s="3">
        <v>0.16</v>
      </c>
    </row>
    <row r="9" spans="1:17" ht="12.75">
      <c r="A9" s="3" t="s">
        <v>7</v>
      </c>
      <c r="B9" s="3" t="s">
        <v>8</v>
      </c>
      <c r="D9" s="3" t="s">
        <v>13</v>
      </c>
      <c r="E9" s="3" t="s">
        <v>14</v>
      </c>
      <c r="G9" s="3" t="s">
        <v>7</v>
      </c>
      <c r="H9" s="3" t="s">
        <v>8</v>
      </c>
      <c r="J9" s="3" t="s">
        <v>13</v>
      </c>
      <c r="K9" s="3" t="s">
        <v>14</v>
      </c>
      <c r="M9" s="3" t="s">
        <v>7</v>
      </c>
      <c r="N9" s="3" t="s">
        <v>8</v>
      </c>
      <c r="P9" s="3" t="s">
        <v>13</v>
      </c>
      <c r="Q9" s="3" t="s">
        <v>14</v>
      </c>
    </row>
    <row r="10" spans="1:17" ht="12.75">
      <c r="A10" s="4">
        <f>(A$1)*A4</f>
        <v>25.381999999999998</v>
      </c>
      <c r="B10" s="4">
        <f>(A$1+B$1)*B4</f>
        <v>20.939999999999998</v>
      </c>
      <c r="C10" s="4"/>
      <c r="D10" s="4">
        <f>1-B10/A10</f>
        <v>0.17500590969978724</v>
      </c>
      <c r="E10" s="4">
        <f>1-((A$1+B$1)*B4^2)/(A$1*A4^2)</f>
        <v>0.663267718244811</v>
      </c>
      <c r="G10" s="4">
        <f>(G$1)*G4</f>
        <v>39.14</v>
      </c>
      <c r="H10" s="4">
        <f>(H$1+G$1)*H4</f>
        <v>23.385</v>
      </c>
      <c r="I10" s="4"/>
      <c r="J10" s="4">
        <f>1-H10/G10</f>
        <v>0.40252938170669383</v>
      </c>
      <c r="K10" s="4">
        <f>1-((G$1+H$1)*H4^2)/(G$1*G4^2)</f>
        <v>0.7641563348842213</v>
      </c>
      <c r="M10" s="4">
        <f>(M$1)*M4</f>
        <v>29.008000000000003</v>
      </c>
      <c r="N10" s="4">
        <f>(M$1+N$1)*N4</f>
        <v>24.943999999999996</v>
      </c>
      <c r="O10" s="4"/>
      <c r="P10" s="4">
        <f>1-N10/M10</f>
        <v>0.14009928295642604</v>
      </c>
      <c r="Q10" s="4">
        <f>1-((M$1+N$1)*N4^2)/(M$1*M4^2)</f>
        <v>0.7543140808446932</v>
      </c>
    </row>
    <row r="11" spans="1:17" ht="12.75">
      <c r="A11" s="4">
        <f>(A$1)*A5</f>
        <v>26.418</v>
      </c>
      <c r="B11" s="4">
        <f>(A$1+B$1)*B5</f>
        <v>21.987</v>
      </c>
      <c r="C11" s="4"/>
      <c r="D11" s="4">
        <f>1-B11/A11</f>
        <v>0.16772655007949133</v>
      </c>
      <c r="E11" s="4">
        <f>1-((A$1+B$1)*B5^2)/(A$1*A5^2)</f>
        <v>0.6572991676797906</v>
      </c>
      <c r="G11" s="4">
        <f>(G$1)*G5</f>
        <v>39.14</v>
      </c>
      <c r="H11" s="4">
        <f>(H$1+G$1)*H5</f>
        <v>23.385</v>
      </c>
      <c r="I11" s="4"/>
      <c r="J11" s="4">
        <f>1-H11/G11</f>
        <v>0.40252938170669383</v>
      </c>
      <c r="K11" s="4">
        <f>1-((G$1+H$1)*H5^2)/(G$1*G5^2)</f>
        <v>0.7641563348842213</v>
      </c>
      <c r="M11" s="4">
        <f>(M$1)*M5</f>
        <v>29.008000000000003</v>
      </c>
      <c r="N11" s="4">
        <f>(M$1+N$1)*N5</f>
        <v>23.384999999999994</v>
      </c>
      <c r="O11" s="4"/>
      <c r="P11" s="4">
        <f>1-N11/M11</f>
        <v>0.19384307777164944</v>
      </c>
      <c r="Q11" s="4">
        <f>1-((M$1+N$1)*N5^2)/(M$1*M5^2)</f>
        <v>0.7840651101174061</v>
      </c>
    </row>
    <row r="12" spans="1:17" ht="12.75">
      <c r="A12" s="4">
        <f>(A$1)*A6</f>
        <v>26.936</v>
      </c>
      <c r="B12" s="4">
        <f>(A$1+B$1)*B6</f>
        <v>20.939999999999998</v>
      </c>
      <c r="C12" s="4"/>
      <c r="D12" s="4">
        <f>1-B12/A12</f>
        <v>0.22260172260172273</v>
      </c>
      <c r="E12" s="4">
        <f>1-((A$1+B$1)*B6^2)/(A$1*A6^2)</f>
        <v>0.7010006625391241</v>
      </c>
      <c r="G12" s="4">
        <f>(G$1)*G6</f>
        <v>36.05</v>
      </c>
      <c r="H12" s="4">
        <f>(H$1+G$1)*H6</f>
        <v>21.826000000000004</v>
      </c>
      <c r="I12" s="4"/>
      <c r="J12" s="4">
        <f>1-H12/G12</f>
        <v>0.3945631067961164</v>
      </c>
      <c r="K12" s="4">
        <f>1-((G$1+H$1)*H6^2)/(G$1*G6^2)</f>
        <v>0.7578252427184465</v>
      </c>
      <c r="M12" s="4">
        <f>(M$1)*M6</f>
        <v>28.490000000000002</v>
      </c>
      <c r="N12" s="4">
        <f>(M$1+N$1)*N6</f>
        <v>20.267</v>
      </c>
      <c r="O12" s="4"/>
      <c r="P12" s="4">
        <f>1-N12/M12</f>
        <v>0.28862758862758875</v>
      </c>
      <c r="Q12" s="4">
        <f>1-((M$1+N$1)*N6^2)/(M$1*M6^2)</f>
        <v>0.8318574300392483</v>
      </c>
    </row>
    <row r="13" spans="1:17" ht="12.75">
      <c r="A13" s="4">
        <f>(A$1)*A7</f>
        <v>26.418</v>
      </c>
      <c r="B13" s="4">
        <f>(A$1+B$1)*B7</f>
        <v>19.892999999999997</v>
      </c>
      <c r="C13" s="4"/>
      <c r="D13" s="4">
        <f>1-B13/A13</f>
        <v>0.24699068816715886</v>
      </c>
      <c r="E13" s="4">
        <f>1-((A$1+B$1)*B7^2)/(A$1*A7^2)</f>
        <v>0.7194671191210984</v>
      </c>
      <c r="G13" s="4">
        <f>(G$1)*G7</f>
        <v>36.05</v>
      </c>
      <c r="H13" s="4">
        <f>(H$1+G$1)*H7</f>
        <v>23.385</v>
      </c>
      <c r="I13" s="4"/>
      <c r="J13" s="4">
        <f>1-H13/G13</f>
        <v>0.35131761442441045</v>
      </c>
      <c r="K13" s="4">
        <f>1-((G$1+H$1)*H7^2)/(G$1*G7^2)</f>
        <v>0.7219932633247473</v>
      </c>
      <c r="M13" s="4">
        <f>(M$1)*M7</f>
        <v>29.525999999999996</v>
      </c>
      <c r="N13" s="4">
        <f>(M$1+N$1)*N7</f>
        <v>18.707999999999995</v>
      </c>
      <c r="O13" s="4"/>
      <c r="P13" s="4">
        <f>1-N13/M13</f>
        <v>0.36638894533631383</v>
      </c>
      <c r="Q13" s="4">
        <f>1-((M$1+N$1)*N7^2)/(M$1*M7^2)</f>
        <v>0.8666081990181713</v>
      </c>
    </row>
    <row r="14" spans="1:17" ht="12.75">
      <c r="A14" s="4">
        <f>(A$1)*A8</f>
        <v>27.454</v>
      </c>
      <c r="B14" s="4">
        <f>(A$1+B$1)*B8</f>
        <v>21.987</v>
      </c>
      <c r="C14" s="4"/>
      <c r="D14" s="4">
        <f>1-B14/A14</f>
        <v>0.19913309535951051</v>
      </c>
      <c r="E14" s="4">
        <f>1-((A$1+B$1)*B8^2)/(A$1*A8^2)</f>
        <v>0.6826753774065986</v>
      </c>
      <c r="G14" s="4">
        <f>(G$1)*G8</f>
        <v>42.23</v>
      </c>
      <c r="H14" s="4">
        <f>(H$1+G$1)*H8</f>
        <v>34.298</v>
      </c>
      <c r="I14" s="4"/>
      <c r="J14" s="4">
        <f>1-H14/G14</f>
        <v>0.1878285578972294</v>
      </c>
      <c r="K14" s="4">
        <f>1-((G$1+H$1)*H8^2)/(G$1*G8^2)</f>
        <v>0.5642006896033913</v>
      </c>
      <c r="M14" s="4">
        <f>(M$1)*M8</f>
        <v>29.008000000000003</v>
      </c>
      <c r="N14" s="4">
        <f>(M$1+N$1)*N8</f>
        <v>24.943999999999996</v>
      </c>
      <c r="O14" s="4"/>
      <c r="P14" s="4">
        <f>1-N14/M14</f>
        <v>0.14009928295642604</v>
      </c>
      <c r="Q14" s="4">
        <f>1-((M$1+N$1)*N8^2)/(M$1*M8^2)</f>
        <v>0.7543140808446932</v>
      </c>
    </row>
    <row r="16" spans="1:17" s="4" customFormat="1" ht="12.75">
      <c r="A16" s="5">
        <f>B1/(A1+B1)</f>
        <v>0.5052531041069723</v>
      </c>
      <c r="D16" s="4">
        <f>SUM(D10:D14)</f>
        <v>1.0114579659076708</v>
      </c>
      <c r="E16" s="4">
        <f>SUM(E10:E14)</f>
        <v>3.4237100449914224</v>
      </c>
      <c r="G16" s="5">
        <f>H1/(G1+H1)</f>
        <v>0.33932007697241817</v>
      </c>
      <c r="J16" s="4">
        <f>SUM(J10:J14)</f>
        <v>1.7387680425311438</v>
      </c>
      <c r="K16" s="4">
        <f>SUM(K10:K14)</f>
        <v>3.572331865415028</v>
      </c>
      <c r="M16" s="5">
        <f>N1/(M1+N1)</f>
        <v>0.6677357280307891</v>
      </c>
      <c r="P16" s="4">
        <f>SUM(P10:P14)</f>
        <v>1.129058177648404</v>
      </c>
      <c r="Q16" s="4">
        <f>SUM(Q10:Q14)</f>
        <v>3.9911589008642117</v>
      </c>
    </row>
    <row r="17" spans="4:17" ht="12.75">
      <c r="D17" s="3">
        <f>D16/5</f>
        <v>0.20229159318153417</v>
      </c>
      <c r="E17" s="3">
        <f>E16/5</f>
        <v>0.6847420089982845</v>
      </c>
      <c r="J17" s="3">
        <f>J16/5</f>
        <v>0.3477536085062288</v>
      </c>
      <c r="K17" s="3">
        <f>K16/5</f>
        <v>0.7144663730830055</v>
      </c>
      <c r="P17" s="3">
        <f>P16/5</f>
        <v>0.2258116355296808</v>
      </c>
      <c r="Q17" s="3">
        <f>Q16/5</f>
        <v>0.7982317801728424</v>
      </c>
    </row>
    <row r="19" spans="5:17" s="4" customFormat="1" ht="12.75">
      <c r="E19" s="4">
        <f>E17-D17</f>
        <v>0.48245041581675036</v>
      </c>
      <c r="K19" s="4">
        <f>K17-J17</f>
        <v>0.36671276457677676</v>
      </c>
      <c r="Q19" s="4">
        <f>Q17-P17</f>
        <v>0.5724201446431616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6384" width="9.125" style="1" customWidth="1"/>
  </cols>
  <sheetData>
    <row r="1" spans="1:16" ht="12.75">
      <c r="A1" s="1" t="s">
        <v>15</v>
      </c>
      <c r="B1" s="1" t="s">
        <v>16</v>
      </c>
      <c r="C1" s="1" t="s">
        <v>17</v>
      </c>
      <c r="D1" s="1" t="s">
        <v>18</v>
      </c>
      <c r="E1" s="1" t="s">
        <v>22</v>
      </c>
      <c r="F1" s="1" t="s">
        <v>20</v>
      </c>
      <c r="G1" s="1" t="s">
        <v>15</v>
      </c>
      <c r="H1" s="1" t="s">
        <v>16</v>
      </c>
      <c r="I1" s="1" t="s">
        <v>17</v>
      </c>
      <c r="J1" s="1" t="s">
        <v>18</v>
      </c>
      <c r="M1" s="1" t="s">
        <v>15</v>
      </c>
      <c r="N1" s="1" t="s">
        <v>16</v>
      </c>
      <c r="O1" s="1" t="s">
        <v>17</v>
      </c>
      <c r="P1" s="1" t="s">
        <v>18</v>
      </c>
    </row>
    <row r="2" spans="1:16" ht="12.75">
      <c r="A2" s="1">
        <v>0.15</v>
      </c>
      <c r="B2" s="1">
        <v>0.8</v>
      </c>
      <c r="C2" s="1">
        <v>0.7</v>
      </c>
      <c r="D2" s="1">
        <v>2.1</v>
      </c>
      <c r="E2" s="1">
        <v>2.23</v>
      </c>
      <c r="F2" s="1">
        <v>9.82</v>
      </c>
      <c r="G2" s="1">
        <v>0.15</v>
      </c>
      <c r="H2" s="1">
        <v>0.8</v>
      </c>
      <c r="I2" s="1">
        <v>1</v>
      </c>
      <c r="J2" s="1">
        <v>3</v>
      </c>
      <c r="M2" s="1">
        <v>0.15</v>
      </c>
      <c r="N2" s="1">
        <v>0.8</v>
      </c>
      <c r="O2" s="1">
        <v>1.2</v>
      </c>
      <c r="P2" s="1">
        <v>3.1</v>
      </c>
    </row>
    <row r="3" spans="1:16" ht="12.75">
      <c r="A3" s="1">
        <v>0.15</v>
      </c>
      <c r="B3" s="1">
        <v>0.8</v>
      </c>
      <c r="C3" s="1">
        <v>0.5</v>
      </c>
      <c r="D3" s="1">
        <v>1.7</v>
      </c>
      <c r="E3" s="1">
        <v>3.77</v>
      </c>
      <c r="G3" s="1">
        <v>0.15</v>
      </c>
      <c r="H3" s="1">
        <v>0.8</v>
      </c>
      <c r="I3" s="1">
        <v>0.7</v>
      </c>
      <c r="J3" s="1">
        <v>2.3</v>
      </c>
      <c r="M3" s="1">
        <v>0.15</v>
      </c>
      <c r="N3" s="1">
        <v>0.8</v>
      </c>
      <c r="O3" s="1">
        <v>0.9</v>
      </c>
      <c r="P3" s="1">
        <v>2.4</v>
      </c>
    </row>
    <row r="4" spans="1:16" ht="12.75">
      <c r="A4" s="1">
        <v>0.15</v>
      </c>
      <c r="B4" s="1">
        <v>0.8</v>
      </c>
      <c r="C4" s="1">
        <v>0.5</v>
      </c>
      <c r="D4" s="1">
        <v>1.4</v>
      </c>
      <c r="E4" s="1">
        <v>5.15</v>
      </c>
      <c r="G4" s="1">
        <v>0.15</v>
      </c>
      <c r="H4" s="1">
        <v>0.8</v>
      </c>
      <c r="I4" s="1">
        <v>0.6</v>
      </c>
      <c r="J4" s="1">
        <v>1.9</v>
      </c>
      <c r="M4" s="1">
        <v>0.15</v>
      </c>
      <c r="N4" s="1">
        <v>0.8</v>
      </c>
      <c r="O4" s="1">
        <v>0.8</v>
      </c>
      <c r="P4" s="1">
        <v>2.1</v>
      </c>
    </row>
    <row r="5" spans="1:16" ht="12.75">
      <c r="A5" s="1">
        <v>0.15</v>
      </c>
      <c r="B5" s="1">
        <v>0.8</v>
      </c>
      <c r="C5" s="1">
        <v>0.4</v>
      </c>
      <c r="D5" s="1">
        <v>1.2</v>
      </c>
      <c r="E5" s="1">
        <v>6.69</v>
      </c>
      <c r="G5" s="1">
        <v>0.15</v>
      </c>
      <c r="H5" s="1">
        <v>0.8</v>
      </c>
      <c r="I5" s="1">
        <v>0.6</v>
      </c>
      <c r="J5" s="1">
        <v>1.8</v>
      </c>
      <c r="M5" s="1">
        <v>0.15</v>
      </c>
      <c r="N5" s="1">
        <v>0.8</v>
      </c>
      <c r="O5" s="1">
        <v>0.7</v>
      </c>
      <c r="P5" s="1">
        <v>1.9</v>
      </c>
    </row>
    <row r="6" spans="1:16" ht="12.75">
      <c r="A6" s="1">
        <v>0.15</v>
      </c>
      <c r="B6" s="1">
        <v>0.8</v>
      </c>
      <c r="C6" s="1">
        <v>0.3</v>
      </c>
      <c r="D6" s="1">
        <v>1.1</v>
      </c>
      <c r="E6" s="1">
        <v>5.21</v>
      </c>
      <c r="G6" s="1">
        <v>0.15</v>
      </c>
      <c r="H6" s="1">
        <v>0.8</v>
      </c>
      <c r="I6" s="1">
        <v>0.5</v>
      </c>
      <c r="J6" s="1">
        <v>1.5</v>
      </c>
      <c r="M6" s="1">
        <v>0.15</v>
      </c>
      <c r="N6" s="1">
        <v>0.8</v>
      </c>
      <c r="O6" s="1">
        <v>0.8</v>
      </c>
      <c r="P6" s="1">
        <v>1.6</v>
      </c>
    </row>
    <row r="7" spans="1:16" ht="12.75">
      <c r="A7" s="1">
        <v>0.15</v>
      </c>
      <c r="B7" s="1">
        <v>0.8</v>
      </c>
      <c r="C7" s="1">
        <v>0.3</v>
      </c>
      <c r="D7" s="1">
        <v>1</v>
      </c>
      <c r="E7" s="1">
        <v>9.67</v>
      </c>
      <c r="G7" s="1">
        <v>0.15</v>
      </c>
      <c r="H7" s="1">
        <v>0.8</v>
      </c>
      <c r="I7" s="1">
        <v>0.5</v>
      </c>
      <c r="J7" s="1">
        <v>1.4</v>
      </c>
      <c r="M7" s="1">
        <v>0.15</v>
      </c>
      <c r="N7" s="1">
        <v>0.8</v>
      </c>
      <c r="O7" s="1">
        <v>0.6</v>
      </c>
      <c r="P7" s="1">
        <v>1.6</v>
      </c>
    </row>
    <row r="8" spans="2:16" ht="12.75">
      <c r="B8" s="1" t="s">
        <v>19</v>
      </c>
      <c r="D8" s="1" t="s">
        <v>21</v>
      </c>
      <c r="H8" s="1" t="s">
        <v>19</v>
      </c>
      <c r="J8" s="1" t="s">
        <v>21</v>
      </c>
      <c r="N8" s="1" t="s">
        <v>19</v>
      </c>
      <c r="P8" s="1" t="s">
        <v>21</v>
      </c>
    </row>
    <row r="9" spans="2:16" s="2" customFormat="1" ht="12.75">
      <c r="B9" s="2">
        <f aca="true" t="shared" si="0" ref="B9:B14">2*(B2-A2)/(D2^2-C2^2)</f>
        <v>0.33163265306122447</v>
      </c>
      <c r="D9" s="2">
        <f aca="true" t="shared" si="1" ref="D9:D14">$E2*($F$2-B9)</f>
        <v>21.15905918367347</v>
      </c>
      <c r="H9" s="2">
        <f aca="true" t="shared" si="2" ref="H9:H14">2*(H2-G2)/(J2^2-I2^2)</f>
        <v>0.1625</v>
      </c>
      <c r="J9" s="2">
        <f aca="true" t="shared" si="3" ref="J9:J14">$E2*($F$2-H9)</f>
        <v>21.536225</v>
      </c>
      <c r="N9" s="2">
        <f aca="true" t="shared" si="4" ref="N9:N14">2*(N2-M2)/(P2^2-O2^2)</f>
        <v>0.15911872705018357</v>
      </c>
      <c r="P9" s="2">
        <f aca="true" t="shared" si="5" ref="P9:P14">$E2*($F$2-N9)</f>
        <v>21.54376523867809</v>
      </c>
    </row>
    <row r="10" spans="2:16" s="2" customFormat="1" ht="12.75">
      <c r="B10" s="2">
        <f t="shared" si="0"/>
        <v>0.4924242424242425</v>
      </c>
      <c r="D10" s="2">
        <f t="shared" si="1"/>
        <v>35.16496060606061</v>
      </c>
      <c r="H10" s="2">
        <f t="shared" si="2"/>
        <v>0.2708333333333334</v>
      </c>
      <c r="J10" s="2">
        <f t="shared" si="3"/>
        <v>36.00035833333333</v>
      </c>
      <c r="N10" s="2">
        <f t="shared" si="4"/>
        <v>0.26262626262626265</v>
      </c>
      <c r="P10" s="2">
        <f t="shared" si="5"/>
        <v>36.03129898989899</v>
      </c>
    </row>
    <row r="11" spans="2:16" s="2" customFormat="1" ht="12.75">
      <c r="B11" s="2">
        <f t="shared" si="0"/>
        <v>0.7602339181286552</v>
      </c>
      <c r="D11" s="2">
        <f t="shared" si="1"/>
        <v>46.65779532163743</v>
      </c>
      <c r="H11" s="2">
        <f t="shared" si="2"/>
        <v>0.4</v>
      </c>
      <c r="J11" s="2">
        <f t="shared" si="3"/>
        <v>48.513000000000005</v>
      </c>
      <c r="N11" s="2">
        <f t="shared" si="4"/>
        <v>0.3448275862068966</v>
      </c>
      <c r="P11" s="2">
        <f t="shared" si="5"/>
        <v>48.797137931034484</v>
      </c>
    </row>
    <row r="12" spans="2:16" s="2" customFormat="1" ht="12.75">
      <c r="B12" s="2">
        <f t="shared" si="0"/>
        <v>1.0156250000000002</v>
      </c>
      <c r="D12" s="2">
        <f t="shared" si="1"/>
        <v>58.90126875000001</v>
      </c>
      <c r="H12" s="2">
        <f t="shared" si="2"/>
        <v>0.45138888888888884</v>
      </c>
      <c r="J12" s="2">
        <f t="shared" si="3"/>
        <v>62.676008333333336</v>
      </c>
      <c r="N12" s="2">
        <f t="shared" si="4"/>
        <v>0.4166666666666667</v>
      </c>
      <c r="P12" s="2">
        <f t="shared" si="5"/>
        <v>62.90830000000001</v>
      </c>
    </row>
    <row r="13" spans="2:16" s="2" customFormat="1" ht="12.75">
      <c r="B13" s="2">
        <f t="shared" si="0"/>
        <v>1.1607142857142856</v>
      </c>
      <c r="D13" s="2">
        <f t="shared" si="1"/>
        <v>45.11487857142858</v>
      </c>
      <c r="H13" s="2">
        <f t="shared" si="2"/>
        <v>0.65</v>
      </c>
      <c r="J13" s="2">
        <f t="shared" si="3"/>
        <v>47.7757</v>
      </c>
      <c r="N13" s="2">
        <f t="shared" si="4"/>
        <v>0.6770833333333333</v>
      </c>
      <c r="P13" s="2">
        <f t="shared" si="5"/>
        <v>47.63459583333333</v>
      </c>
    </row>
    <row r="14" spans="2:16" s="2" customFormat="1" ht="12.75">
      <c r="B14" s="2">
        <f t="shared" si="0"/>
        <v>1.4285714285714286</v>
      </c>
      <c r="D14" s="2">
        <f t="shared" si="1"/>
        <v>81.14511428571429</v>
      </c>
      <c r="H14" s="2">
        <f t="shared" si="2"/>
        <v>0.7602339181286552</v>
      </c>
      <c r="J14" s="2">
        <f t="shared" si="3"/>
        <v>87.60793801169591</v>
      </c>
      <c r="N14" s="2">
        <f t="shared" si="4"/>
        <v>0.5909090909090907</v>
      </c>
      <c r="P14" s="2">
        <f t="shared" si="5"/>
        <v>89.2453090909091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2012-10-03T16:26:16Z</dcterms:created>
  <dcterms:modified xsi:type="dcterms:W3CDTF">2012-10-22T18:31:33Z</dcterms:modified>
  <cp:category/>
  <cp:version/>
  <cp:contentType/>
  <cp:contentStatus/>
</cp:coreProperties>
</file>